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5 AFF" sheetId="1" r:id="rId1"/>
  </sheets>
  <externalReferences>
    <externalReference r:id="rId2"/>
    <externalReference r:id="rId3"/>
  </externalReferences>
  <definedNames>
    <definedName name="_xlnm.Print_Titles" localSheetId="0">'05 AFF'!$1:$9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/>
  <c r="Q16"/>
  <c r="R16"/>
  <c r="S16"/>
  <c r="T16"/>
  <c r="P17"/>
  <c r="Q17"/>
  <c r="R17"/>
  <c r="S17"/>
  <c r="T17"/>
  <c r="P18"/>
  <c r="Q18"/>
  <c r="R18"/>
  <c r="S18"/>
  <c r="T18"/>
  <c r="P19"/>
  <c r="Q19"/>
  <c r="R19"/>
  <c r="S19"/>
  <c r="T19"/>
  <c r="P20"/>
  <c r="Q20"/>
  <c r="R20"/>
  <c r="S20"/>
  <c r="T20"/>
  <c r="P23"/>
  <c r="Q23"/>
  <c r="R23"/>
  <c r="S23"/>
  <c r="T23"/>
  <c r="P24"/>
  <c r="Q24"/>
  <c r="R24"/>
  <c r="S24"/>
  <c r="T24"/>
  <c r="P25"/>
  <c r="Q25"/>
  <c r="R25"/>
  <c r="S25"/>
  <c r="T25"/>
  <c r="P26"/>
  <c r="Q26"/>
  <c r="R26"/>
  <c r="S26"/>
  <c r="T26"/>
  <c r="P27"/>
  <c r="Q27"/>
  <c r="R27"/>
  <c r="S27"/>
  <c r="T27"/>
  <c r="P28"/>
  <c r="Q28"/>
  <c r="R28"/>
  <c r="S28"/>
  <c r="T28"/>
  <c r="P29"/>
  <c r="Q29"/>
  <c r="R29"/>
  <c r="S29"/>
  <c r="T29"/>
  <c r="O29"/>
  <c r="O28"/>
  <c r="O27"/>
  <c r="O26"/>
  <c r="O25"/>
  <c r="O24"/>
  <c r="O23"/>
  <c r="O20"/>
  <c r="O19"/>
  <c r="O18"/>
  <c r="O17"/>
  <c r="O16"/>
  <c r="Q15" l="1"/>
  <c r="O15"/>
  <c r="B29"/>
  <c r="B28"/>
  <c r="B27"/>
  <c r="Y26"/>
  <c r="U26"/>
  <c r="B26"/>
  <c r="B25"/>
  <c r="B24"/>
  <c r="B23"/>
  <c r="AG22"/>
  <c r="AC22"/>
  <c r="Y22"/>
  <c r="U22"/>
  <c r="AG21"/>
  <c r="AC21"/>
  <c r="Y21"/>
  <c r="U21"/>
  <c r="Y20"/>
  <c r="U20"/>
  <c r="B20"/>
  <c r="B19"/>
  <c r="C18"/>
  <c r="B18"/>
  <c r="T12"/>
  <c r="R12"/>
  <c r="P12"/>
  <c r="B17"/>
  <c r="B16"/>
  <c r="S15"/>
  <c r="R15"/>
  <c r="P15"/>
  <c r="Q14"/>
  <c r="AC15" l="1"/>
  <c r="U25"/>
  <c r="U15"/>
  <c r="Y15"/>
  <c r="Y19"/>
  <c r="Y25"/>
  <c r="P14"/>
  <c r="Y29"/>
  <c r="Y16"/>
  <c r="AG19"/>
  <c r="Y23"/>
  <c r="AG25"/>
  <c r="Y27"/>
  <c r="AG29"/>
  <c r="AC17"/>
  <c r="AC18"/>
  <c r="AC24"/>
  <c r="AC28"/>
  <c r="R14"/>
  <c r="O12"/>
  <c r="S12"/>
  <c r="AG17"/>
  <c r="AG18"/>
  <c r="Q13"/>
  <c r="O13"/>
  <c r="AC23"/>
  <c r="AG24"/>
  <c r="O14"/>
  <c r="U14" s="1"/>
  <c r="S14"/>
  <c r="AG28"/>
  <c r="R13"/>
  <c r="T14"/>
  <c r="AG14" s="1"/>
  <c r="AG16"/>
  <c r="U17"/>
  <c r="U18"/>
  <c r="AC20"/>
  <c r="P13"/>
  <c r="AG23"/>
  <c r="U24"/>
  <c r="AC26"/>
  <c r="AG27"/>
  <c r="U28"/>
  <c r="Q12"/>
  <c r="T15"/>
  <c r="AG15" s="1"/>
  <c r="U16"/>
  <c r="Y17"/>
  <c r="Y18"/>
  <c r="AC19"/>
  <c r="AG20"/>
  <c r="U23"/>
  <c r="Y24"/>
  <c r="AC25"/>
  <c r="AG26"/>
  <c r="U27"/>
  <c r="Y28"/>
  <c r="AC29"/>
  <c r="AC16"/>
  <c r="U19"/>
  <c r="AC27"/>
  <c r="U29"/>
  <c r="S13"/>
  <c r="T13"/>
  <c r="Q11" l="1"/>
  <c r="Q10" s="1"/>
  <c r="P11"/>
  <c r="P10" s="1"/>
  <c r="AG13"/>
  <c r="AC14"/>
  <c r="AC12"/>
  <c r="Y13"/>
  <c r="R11"/>
  <c r="R10" s="1"/>
  <c r="T11"/>
  <c r="T10" s="1"/>
  <c r="AC13"/>
  <c r="U13"/>
  <c r="O11"/>
  <c r="U12"/>
  <c r="Y12"/>
  <c r="Y14"/>
  <c r="AG12"/>
  <c r="S11"/>
  <c r="AG11" l="1"/>
  <c r="O10"/>
  <c r="Y10" s="1"/>
  <c r="Y11"/>
  <c r="U11"/>
  <c r="S10"/>
  <c r="AC11"/>
  <c r="AC10" l="1"/>
  <c r="U10"/>
  <c r="AG10"/>
</calcChain>
</file>

<file path=xl/sharedStrings.xml><?xml version="1.0" encoding="utf-8"?>
<sst xmlns="http://schemas.openxmlformats.org/spreadsheetml/2006/main" count="171" uniqueCount="94">
  <si>
    <t xml:space="preserve">Clave:
Emisión:
Versión:
Página: 1 de 1
</t>
  </si>
  <si>
    <t xml:space="preserve">Clasificación Programática: </t>
  </si>
  <si>
    <t>F - Promoción y fomento</t>
  </si>
  <si>
    <t>Denominación del Pp:</t>
  </si>
  <si>
    <t>55 - CONSTRUCCIÓN, MODERNIZACIÓN Y MANTENIMIENTO DE LA INFRAESTRUCTURA ESTATAL</t>
  </si>
  <si>
    <t>Eje de la Política Pública (PED):</t>
  </si>
  <si>
    <t>INFRAESTRUCTURA PARA EL DESARROLLO</t>
  </si>
  <si>
    <t>Unidad Presupuestal:</t>
  </si>
  <si>
    <t>SECRETARIA DE DESARROLLO URBANO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</si>
  <si>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</si>
  <si>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</si>
  <si>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</si>
  <si>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</si>
  <si>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</si>
  <si>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</si>
  <si>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</si>
  <si>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</si>
  <si>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</si>
  <si>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</si>
  <si>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</si>
  <si>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</si>
  <si>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</si>
  <si>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</si>
  <si>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</si>
  <si>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</si>
  <si>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</si>
  <si>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</si>
  <si>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</si>
  <si>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</si>
  <si>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</si>
  <si>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</si>
  <si>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</si>
  <si>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</si>
  <si>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</si>
  <si>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</si>
  <si>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de la calidad de vida de los colimenses mediante la construcción, modernización y  mantenimiento de la infraestructura económica y social a nivel estatal</t>
  </si>
  <si>
    <t>Índice de pobreza multidimensional.</t>
  </si>
  <si>
    <t>Porcentual</t>
  </si>
  <si>
    <t>N/A</t>
  </si>
  <si>
    <t>Propósito</t>
  </si>
  <si>
    <t xml:space="preserve">La población cuenta con mayor y mejor infraestructura económica y social necesaria para el desarrollo integral del Estado. </t>
  </si>
  <si>
    <t>Incremento porcentual de
infraestructura realizada</t>
  </si>
  <si>
    <t xml:space="preserve">Incremento porcentual de infraestructura realizada = Infraestructura realizada en el año actual / Infraestructura realizada en el año base </t>
  </si>
  <si>
    <t xml:space="preserve">Incrementar en 2 puntos pordentuales el numero de obras realizadas </t>
  </si>
  <si>
    <t>Componente</t>
  </si>
  <si>
    <t>E132</t>
  </si>
  <si>
    <t>Obra pública directa</t>
  </si>
  <si>
    <t xml:space="preserve">Eficiencia en la programación y ejecución de los recursos asignados a la inversión en obra pública </t>
  </si>
  <si>
    <t>Eficiencia en la Programación
y Ejecución de los Recursos =
Proyector realizados de obra
construida/Recursos
Aprobados</t>
  </si>
  <si>
    <t>Catalogo de obras y servicios</t>
  </si>
  <si>
    <t>Incrementar en 2 puntos
pordentuales el numero de
obras realizadas</t>
  </si>
  <si>
    <t>E174</t>
  </si>
  <si>
    <t>Obra pública convenida</t>
  </si>
  <si>
    <t>Eficiencia en la programación y
ejecución de los recursos =
Proyectos realizados/Obra
construida</t>
  </si>
  <si>
    <t>G175</t>
  </si>
  <si>
    <t>Desempeño de funciones</t>
  </si>
  <si>
    <t>Eficiencia en el ejercicio del
gasto público</t>
  </si>
  <si>
    <t>Presupuesto ejercido / presupuesto autorizado</t>
  </si>
  <si>
    <t>Presupuesto Ejercido</t>
  </si>
  <si>
    <t>G177</t>
  </si>
  <si>
    <t>Actividades de apoyo al
Desarrollo Urbano</t>
  </si>
  <si>
    <t>Presupuesto ejercido /
presupuesto autorizado * 100</t>
  </si>
  <si>
    <t>Actividades</t>
  </si>
  <si>
    <t>Programa Normal de Obra Pública Directa</t>
  </si>
  <si>
    <t>Eficiencia en la aplicación de los recursos</t>
  </si>
  <si>
    <t>Incremento porcentual en el monto de la inversión = Infraestructura realizada en el año actual / Infraestructura del año base</t>
  </si>
  <si>
    <t>Catálogo de Obras y Servicios</t>
  </si>
  <si>
    <t>Incrementar en 2 puntos pordentuales el número de obras realizadas</t>
  </si>
  <si>
    <t>Programa Centros
de Reunión Comunitaria</t>
  </si>
  <si>
    <t>FAFEF (Fondo de Aportaciones para el Fortalecimiento de las Entidades Federativas).</t>
  </si>
  <si>
    <t xml:space="preserve">Incremento porcentual en el monto de la inversión = Infraestructura realizada en el año actual / Infraestructura del año base </t>
  </si>
  <si>
    <t>FISE (Fondo para la Infraestructura Social Estatal).</t>
  </si>
  <si>
    <t>E174A03</t>
  </si>
  <si>
    <t>Programa HABITAT</t>
  </si>
  <si>
    <t>Metros cuadrados de pavimentación construcción y mejoramiento de vialidades
financiados.</t>
  </si>
  <si>
    <t>E174A04</t>
  </si>
  <si>
    <t>Programa de Rescate de Espacios Públicos.</t>
  </si>
  <si>
    <t>Espacios públicos intervenidos</t>
  </si>
  <si>
    <t>Programa de Zonas Prioritarias.</t>
  </si>
  <si>
    <t>Viviendas con pisos firmes en proyectos terminados</t>
  </si>
  <si>
    <t>Incremento porcentual en el monto de la inversión = Infraestructura realizada en el año actual / Infraestructura del  año base</t>
  </si>
  <si>
    <t>PIBAI (Programa de Infraestructura Básica para la Atención de los Pueblos Indígenas).</t>
  </si>
  <si>
    <t>Porcentaje de población que
dispone de comunicación
terrestre</t>
  </si>
  <si>
    <t>Programa 3X1 para Migrantes</t>
  </si>
  <si>
    <t xml:space="preserve">Proyectos aprobados bajo las reglas de operación del programa </t>
  </si>
  <si>
    <t>Otras fuentes de financiamiento</t>
  </si>
  <si>
    <t>Actividades de apoyo administrativo</t>
  </si>
  <si>
    <t>Presupuesto Ejercido /
Presupuesto Autorizado</t>
  </si>
  <si>
    <t xml:space="preserve">Administración y operación del Parque Regional. </t>
  </si>
  <si>
    <t>Apoyo a las actividades del Desarrollo Urbano.</t>
  </si>
  <si>
    <t>sin dato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</si>
  <si>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</si>
  <si>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</si>
  <si>
    <t>CONEVAL medición de pobreza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</si>
</sst>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3" fontId="4" fillId="0" borderId="4" xfId="1" applyNumberFormat="1" applyFont="1" applyBorder="1" applyAlignment="1">
      <alignment horizontal="right" vertical="center"/>
    </xf>
    <xf numFmtId="0" fontId="0" fillId="0" borderId="4" xfId="0" applyBorder="1" applyAlignment="1">
      <alignment vertical="top"/>
    </xf>
    <xf numFmtId="43" fontId="4" fillId="0" borderId="4" xfId="1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vertical="center"/>
    </xf>
    <xf numFmtId="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/>
    </xf>
    <xf numFmtId="3" fontId="4" fillId="0" borderId="4" xfId="1" applyNumberFormat="1" applyFont="1" applyBorder="1" applyAlignment="1">
      <alignment horizontal="center" vertical="top" wrapText="1"/>
    </xf>
    <xf numFmtId="0" fontId="4" fillId="0" borderId="4" xfId="0" applyFont="1" applyBorder="1"/>
    <xf numFmtId="3" fontId="4" fillId="0" borderId="4" xfId="1" applyNumberFormat="1" applyFont="1" applyBorder="1" applyAlignment="1">
      <alignment horizontal="right" vertical="top"/>
    </xf>
    <xf numFmtId="4" fontId="7" fillId="0" borderId="4" xfId="0" applyNumberFormat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0" fontId="4" fillId="0" borderId="4" xfId="0" applyNumberFormat="1" applyFont="1" applyBorder="1" applyAlignment="1">
      <alignment horizontal="center" vertical="center"/>
    </xf>
    <xf numFmtId="10" fontId="4" fillId="0" borderId="4" xfId="0" applyNumberFormat="1" applyFont="1" applyBorder="1"/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justify" vertical="top" wrapText="1"/>
    </xf>
    <xf numFmtId="0" fontId="4" fillId="0" borderId="9" xfId="0" applyFont="1" applyFill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226217</xdr:colOff>
      <xdr:row>0</xdr:row>
      <xdr:rowOff>59533</xdr:rowOff>
    </xdr:from>
    <xdr:ext cx="2536033" cy="1341076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7" y="59533"/>
          <a:ext cx="2536033" cy="1341076"/>
        </a:xfrm>
        <a:prstGeom prst="rect">
          <a:avLst/>
        </a:prstGeom>
      </xdr:spPr>
    </xdr:pic>
    <xdr:clientData/>
  </xdr:oneCellAnchor>
  <xdr:twoCellAnchor>
    <xdr:from>
      <xdr:col>2</xdr:col>
      <xdr:colOff>268064</xdr:colOff>
      <xdr:row>30</xdr:row>
      <xdr:rowOff>8369</xdr:rowOff>
    </xdr:from>
    <xdr:to>
      <xdr:col>15</xdr:col>
      <xdr:colOff>775607</xdr:colOff>
      <xdr:row>38</xdr:row>
      <xdr:rowOff>46894</xdr:rowOff>
    </xdr:to>
    <xdr:grpSp>
      <xdr:nvGrpSpPr>
        <xdr:cNvPr id="3" name="Grupo 2"/>
        <xdr:cNvGrpSpPr/>
      </xdr:nvGrpSpPr>
      <xdr:grpSpPr>
        <a:xfrm>
          <a:off x="2698160" y="19852119"/>
          <a:ext cx="14489755" cy="1601602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VISTO</a:t>
            </a:r>
            <a:r>
              <a:rPr lang="es-MX" sz="14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4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Arq. José Fernando Morán Rodríguez</a:t>
            </a:r>
          </a:p>
          <a:p>
            <a:pPr algn="ctr"/>
            <a:r>
              <a:rPr lang="es-MX" sz="1400" b="0">
                <a:solidFill>
                  <a:sysClr val="windowText" lastClr="000000"/>
                </a:solidFill>
              </a:rPr>
              <a:t>Secretario de Desarrollo Urbano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M.C. Jesús Arturo Paredes Cebreros</a:t>
            </a:r>
          </a:p>
          <a:p>
            <a:pPr algn="ctr"/>
            <a:r>
              <a:rPr lang="es-MX" sz="1400" b="0">
                <a:solidFill>
                  <a:sysClr val="windowText" lastClr="000000"/>
                </a:solidFill>
              </a:rPr>
              <a:t>Coordinador Administrativa</a:t>
            </a: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C.P.</a:t>
            </a:r>
            <a:r>
              <a:rPr lang="es-MX" sz="14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4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400" b="1">
                <a:solidFill>
                  <a:sysClr val="windowText" lastClr="000000"/>
                </a:solidFill>
              </a:rPr>
              <a:t>C.P.</a:t>
            </a:r>
            <a:r>
              <a:rPr lang="es-MX" sz="14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4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4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340">
          <cell r="A340" t="str">
            <v>12F55E132A010000</v>
          </cell>
        </row>
        <row r="341">
          <cell r="A341" t="str">
            <v>12F55E132A020000</v>
          </cell>
        </row>
        <row r="342">
          <cell r="A342" t="str">
            <v>12F55E132A090000</v>
          </cell>
          <cell r="B342" t="str">
            <v>PROG FONDO P DES MPAL</v>
          </cell>
        </row>
        <row r="343">
          <cell r="A343" t="str">
            <v>12F55E174A010000</v>
          </cell>
        </row>
        <row r="344">
          <cell r="A344" t="str">
            <v>12F55E174A020000</v>
          </cell>
        </row>
        <row r="345">
          <cell r="A345" t="str">
            <v>12F55E174A050000</v>
          </cell>
        </row>
        <row r="346">
          <cell r="A346" t="str">
            <v>12F55E174A060000</v>
          </cell>
        </row>
        <row r="347">
          <cell r="A347" t="str">
            <v>12F55E174A070000</v>
          </cell>
        </row>
        <row r="348">
          <cell r="A348" t="str">
            <v>12F55E174A080000</v>
          </cell>
        </row>
        <row r="349">
          <cell r="A349" t="str">
            <v>12F55G175A010000</v>
          </cell>
        </row>
        <row r="350">
          <cell r="A350" t="str">
            <v>12F55G175A020000</v>
          </cell>
        </row>
        <row r="351">
          <cell r="A351" t="str">
            <v>12F55G177A010000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13">
          <cell r="C113">
            <v>10732902.18</v>
          </cell>
          <cell r="D113">
            <v>103549824.39</v>
          </cell>
          <cell r="E113">
            <v>7383826.6100000003</v>
          </cell>
          <cell r="F113">
            <v>0</v>
          </cell>
          <cell r="G113">
            <v>6102079.3899999997</v>
          </cell>
          <cell r="H113">
            <v>90305680.390000001</v>
          </cell>
        </row>
        <row r="114">
          <cell r="C114">
            <v>400000</v>
          </cell>
          <cell r="D114">
            <v>2216108.08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2499999.9900000002</v>
          </cell>
          <cell r="D115">
            <v>833333.33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33716500</v>
          </cell>
          <cell r="D116">
            <v>4991541.3899999997</v>
          </cell>
          <cell r="E116">
            <v>1228424.97</v>
          </cell>
          <cell r="F116">
            <v>413251.15</v>
          </cell>
          <cell r="G116">
            <v>1141307.1100000001</v>
          </cell>
          <cell r="H116">
            <v>2208558.16</v>
          </cell>
        </row>
        <row r="117">
          <cell r="C117">
            <v>1330950</v>
          </cell>
          <cell r="D117">
            <v>4041660.17</v>
          </cell>
          <cell r="E117">
            <v>2281985.3199999998</v>
          </cell>
          <cell r="F117">
            <v>0</v>
          </cell>
          <cell r="G117">
            <v>71735.509999999995</v>
          </cell>
          <cell r="H117">
            <v>1687939.34</v>
          </cell>
        </row>
        <row r="118">
          <cell r="C118">
            <v>500000</v>
          </cell>
          <cell r="D118">
            <v>500000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C119">
            <v>900000</v>
          </cell>
          <cell r="D119">
            <v>900000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300000</v>
          </cell>
          <cell r="D120">
            <v>300000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0</v>
          </cell>
          <cell r="D121">
            <v>164479332.34</v>
          </cell>
          <cell r="E121">
            <v>43948340.170000002</v>
          </cell>
          <cell r="F121">
            <v>5361893.84</v>
          </cell>
          <cell r="G121">
            <v>40794983.469999999</v>
          </cell>
          <cell r="H121">
            <v>71192770.150000006</v>
          </cell>
        </row>
        <row r="122">
          <cell r="C122">
            <v>1604906.89</v>
          </cell>
          <cell r="D122">
            <v>1492387.78</v>
          </cell>
          <cell r="E122">
            <v>10000</v>
          </cell>
          <cell r="F122">
            <v>0</v>
          </cell>
          <cell r="G122">
            <v>712169.31</v>
          </cell>
          <cell r="H122">
            <v>697963.31</v>
          </cell>
        </row>
        <row r="123">
          <cell r="C123">
            <v>2134568.17</v>
          </cell>
          <cell r="D123">
            <v>2153277.16</v>
          </cell>
          <cell r="E123">
            <v>0</v>
          </cell>
          <cell r="F123">
            <v>0</v>
          </cell>
          <cell r="G123">
            <v>804926.87</v>
          </cell>
          <cell r="H123">
            <v>996496.67</v>
          </cell>
        </row>
        <row r="124">
          <cell r="C124">
            <v>6853385.3499999996</v>
          </cell>
          <cell r="D124">
            <v>7036987.0300000003</v>
          </cell>
          <cell r="E124">
            <v>52774</v>
          </cell>
          <cell r="F124">
            <v>21082</v>
          </cell>
          <cell r="G124">
            <v>2706419.56</v>
          </cell>
          <cell r="H124">
            <v>3202208.75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9"/>
  <sheetViews>
    <sheetView tabSelected="1" zoomScale="78" zoomScaleNormal="78" workbookViewId="0">
      <selection activeCell="E11" sqref="E11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34" customWidth="1"/>
    <col min="7" max="7" width="16" customWidth="1"/>
    <col min="8" max="11" width="8.7109375" customWidth="1"/>
    <col min="12" max="12" width="14" customWidth="1"/>
    <col min="13" max="13" width="13.85546875" customWidth="1"/>
    <col min="14" max="14" width="17.5703125" customWidth="1"/>
    <col min="15" max="15" width="14" bestFit="1" customWidth="1"/>
    <col min="16" max="16" width="15.85546875" bestFit="1" customWidth="1"/>
    <col min="17" max="17" width="14.85546875" customWidth="1"/>
    <col min="18" max="18" width="15.5703125" bestFit="1" customWidth="1"/>
    <col min="19" max="20" width="13.7109375" customWidth="1"/>
    <col min="21" max="21" width="8.5703125" customWidth="1"/>
    <col min="22" max="24" width="8.7109375" customWidth="1"/>
    <col min="25" max="25" width="9.42578125" bestFit="1" customWidth="1"/>
    <col min="26" max="32" width="8.7109375" customWidth="1"/>
    <col min="33" max="33" width="9.42578125" bestFit="1" customWidth="1"/>
    <col min="34" max="36" width="8.7109375" customWidth="1"/>
  </cols>
  <sheetData>
    <row r="1" spans="1:36" ht="46.5" customHeight="1">
      <c r="C1" s="1"/>
      <c r="D1" s="39" t="s">
        <v>91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40" t="s">
        <v>0</v>
      </c>
      <c r="AH1" s="40"/>
      <c r="AI1" s="40"/>
      <c r="AJ1" s="40"/>
    </row>
    <row r="2" spans="1:36" ht="33" customHeight="1">
      <c r="D2" s="42" t="s">
        <v>92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0"/>
      <c r="AH2" s="40"/>
      <c r="AI2" s="40"/>
      <c r="AJ2" s="40"/>
    </row>
    <row r="3" spans="1:36">
      <c r="D3" s="2" t="s">
        <v>1</v>
      </c>
      <c r="E3" s="3"/>
      <c r="F3" s="4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40"/>
      <c r="AH3" s="40"/>
      <c r="AI3" s="40"/>
      <c r="AJ3" s="40"/>
    </row>
    <row r="4" spans="1:36">
      <c r="D4" s="2" t="s">
        <v>3</v>
      </c>
      <c r="E4" s="3"/>
      <c r="F4" s="4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40"/>
      <c r="AH4" s="40"/>
      <c r="AI4" s="40"/>
      <c r="AJ4" s="40"/>
    </row>
    <row r="5" spans="1:36">
      <c r="D5" s="2" t="s">
        <v>5</v>
      </c>
      <c r="E5" s="3"/>
      <c r="F5" s="4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40"/>
      <c r="AH5" s="40"/>
      <c r="AI5" s="40"/>
      <c r="AJ5" s="40"/>
    </row>
    <row r="6" spans="1:36" ht="21" customHeight="1">
      <c r="D6" s="2" t="s">
        <v>7</v>
      </c>
      <c r="E6" s="6"/>
      <c r="F6" s="4" t="s">
        <v>8</v>
      </c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41"/>
      <c r="AH6" s="41"/>
      <c r="AI6" s="41"/>
      <c r="AJ6" s="41"/>
    </row>
    <row r="7" spans="1:36" ht="27" customHeight="1">
      <c r="A7" s="43" t="s">
        <v>9</v>
      </c>
      <c r="B7" s="46" t="s">
        <v>10</v>
      </c>
      <c r="C7" s="46"/>
      <c r="D7" s="46"/>
      <c r="E7" s="46"/>
      <c r="F7" s="46"/>
      <c r="G7" s="46"/>
      <c r="H7" s="47" t="s">
        <v>11</v>
      </c>
      <c r="I7" s="47"/>
      <c r="J7" s="47"/>
      <c r="K7" s="47"/>
      <c r="L7" s="47"/>
      <c r="M7" s="47"/>
      <c r="N7" s="47"/>
      <c r="O7" s="46" t="s">
        <v>12</v>
      </c>
      <c r="P7" s="46"/>
      <c r="Q7" s="46"/>
      <c r="R7" s="46"/>
      <c r="S7" s="46"/>
      <c r="T7" s="46"/>
      <c r="U7" s="48" t="s">
        <v>13</v>
      </c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50"/>
    </row>
    <row r="8" spans="1:36" ht="21.75" customHeight="1">
      <c r="A8" s="44"/>
      <c r="B8" s="46" t="s">
        <v>14</v>
      </c>
      <c r="C8" s="46" t="s">
        <v>15</v>
      </c>
      <c r="D8" s="46" t="s">
        <v>16</v>
      </c>
      <c r="E8" s="46" t="s">
        <v>17</v>
      </c>
      <c r="F8" s="47" t="s">
        <v>18</v>
      </c>
      <c r="G8" s="47" t="s">
        <v>19</v>
      </c>
      <c r="H8" s="46" t="s">
        <v>20</v>
      </c>
      <c r="I8" s="46"/>
      <c r="J8" s="46"/>
      <c r="K8" s="46"/>
      <c r="L8" s="54" t="s">
        <v>21</v>
      </c>
      <c r="M8" s="54" t="s">
        <v>22</v>
      </c>
      <c r="N8" s="54" t="s">
        <v>23</v>
      </c>
      <c r="O8" s="56" t="s">
        <v>24</v>
      </c>
      <c r="P8" s="43" t="s">
        <v>25</v>
      </c>
      <c r="Q8" s="43" t="s">
        <v>26</v>
      </c>
      <c r="R8" s="43" t="s">
        <v>27</v>
      </c>
      <c r="S8" s="55" t="s">
        <v>28</v>
      </c>
      <c r="T8" s="56" t="s">
        <v>29</v>
      </c>
      <c r="U8" s="48" t="s">
        <v>26</v>
      </c>
      <c r="V8" s="49"/>
      <c r="W8" s="49"/>
      <c r="X8" s="50"/>
      <c r="Y8" s="48" t="s">
        <v>27</v>
      </c>
      <c r="Z8" s="49"/>
      <c r="AA8" s="49"/>
      <c r="AB8" s="50"/>
      <c r="AC8" s="51" t="s">
        <v>28</v>
      </c>
      <c r="AD8" s="52"/>
      <c r="AE8" s="52"/>
      <c r="AF8" s="53"/>
      <c r="AG8" s="48" t="s">
        <v>29</v>
      </c>
      <c r="AH8" s="49"/>
      <c r="AI8" s="49"/>
      <c r="AJ8" s="50"/>
    </row>
    <row r="9" spans="1:36" ht="22.5" customHeight="1">
      <c r="A9" s="45"/>
      <c r="B9" s="46"/>
      <c r="C9" s="46"/>
      <c r="D9" s="46"/>
      <c r="E9" s="46"/>
      <c r="F9" s="47"/>
      <c r="G9" s="47"/>
      <c r="H9" s="7" t="s">
        <v>30</v>
      </c>
      <c r="I9" s="7" t="s">
        <v>31</v>
      </c>
      <c r="J9" s="7" t="s">
        <v>32</v>
      </c>
      <c r="K9" s="7" t="s">
        <v>33</v>
      </c>
      <c r="L9" s="54"/>
      <c r="M9" s="54"/>
      <c r="N9" s="54"/>
      <c r="O9" s="56"/>
      <c r="P9" s="45"/>
      <c r="Q9" s="45"/>
      <c r="R9" s="45"/>
      <c r="S9" s="55"/>
      <c r="T9" s="56"/>
      <c r="U9" s="8" t="s">
        <v>30</v>
      </c>
      <c r="V9" s="8" t="s">
        <v>31</v>
      </c>
      <c r="W9" s="8" t="s">
        <v>32</v>
      </c>
      <c r="X9" s="8" t="s">
        <v>33</v>
      </c>
      <c r="Y9" s="8" t="s">
        <v>30</v>
      </c>
      <c r="Z9" s="8" t="s">
        <v>31</v>
      </c>
      <c r="AA9" s="8" t="s">
        <v>32</v>
      </c>
      <c r="AB9" s="8" t="s">
        <v>33</v>
      </c>
      <c r="AC9" s="8" t="s">
        <v>30</v>
      </c>
      <c r="AD9" s="8" t="s">
        <v>31</v>
      </c>
      <c r="AE9" s="8" t="s">
        <v>32</v>
      </c>
      <c r="AF9" s="8" t="s">
        <v>33</v>
      </c>
      <c r="AG9" s="8" t="s">
        <v>30</v>
      </c>
      <c r="AH9" s="8" t="s">
        <v>31</v>
      </c>
      <c r="AI9" s="8" t="s">
        <v>32</v>
      </c>
      <c r="AJ9" s="8" t="s">
        <v>33</v>
      </c>
    </row>
    <row r="10" spans="1:36" ht="90.75" customHeight="1">
      <c r="A10" s="9" t="s">
        <v>34</v>
      </c>
      <c r="B10" s="10"/>
      <c r="C10" s="57" t="s">
        <v>35</v>
      </c>
      <c r="D10" s="57" t="s">
        <v>36</v>
      </c>
      <c r="E10" s="58" t="s">
        <v>93</v>
      </c>
      <c r="F10" s="11" t="s">
        <v>37</v>
      </c>
      <c r="G10" s="11" t="s">
        <v>38</v>
      </c>
      <c r="H10" s="12" t="s">
        <v>90</v>
      </c>
      <c r="I10" s="12"/>
      <c r="J10" s="12"/>
      <c r="K10" s="12"/>
      <c r="L10" s="12"/>
      <c r="M10" s="12"/>
      <c r="N10" s="13"/>
      <c r="O10" s="14">
        <f>O11</f>
        <v>60973212.580000006</v>
      </c>
      <c r="P10" s="14">
        <f t="shared" ref="P10:T10" si="0">P11</f>
        <v>291661118.33999997</v>
      </c>
      <c r="Q10" s="14">
        <f t="shared" si="0"/>
        <v>54905351.07</v>
      </c>
      <c r="R10" s="14">
        <f t="shared" si="0"/>
        <v>5796226.9900000002</v>
      </c>
      <c r="S10" s="14">
        <f t="shared" si="0"/>
        <v>52333621.219999999</v>
      </c>
      <c r="T10" s="14">
        <f t="shared" si="0"/>
        <v>170291616.77000001</v>
      </c>
      <c r="U10" s="15">
        <f>Q10/O10</f>
        <v>0.90048315886195662</v>
      </c>
      <c r="V10" s="16"/>
      <c r="W10" s="16"/>
      <c r="X10" s="17"/>
      <c r="Y10" s="18">
        <f>R10/O10</f>
        <v>9.5061859868299556E-2</v>
      </c>
      <c r="Z10" s="17"/>
      <c r="AA10" s="17"/>
      <c r="AB10" s="17"/>
      <c r="AC10" s="18">
        <f>S10/O10</f>
        <v>0.85830513114813467</v>
      </c>
      <c r="AD10" s="17"/>
      <c r="AE10" s="17"/>
      <c r="AF10" s="17"/>
      <c r="AG10" s="18">
        <f>T10/O10</f>
        <v>2.792892313925047</v>
      </c>
      <c r="AH10" s="17"/>
      <c r="AI10" s="17"/>
      <c r="AJ10" s="19"/>
    </row>
    <row r="11" spans="1:36" ht="90.75" customHeight="1">
      <c r="A11" s="9" t="s">
        <v>39</v>
      </c>
      <c r="B11" s="12"/>
      <c r="C11" s="57" t="s">
        <v>40</v>
      </c>
      <c r="D11" s="57" t="s">
        <v>41</v>
      </c>
      <c r="E11" s="57" t="s">
        <v>42</v>
      </c>
      <c r="F11" s="11" t="s">
        <v>37</v>
      </c>
      <c r="G11" s="11" t="s">
        <v>43</v>
      </c>
      <c r="H11" s="12" t="s">
        <v>90</v>
      </c>
      <c r="I11" s="12"/>
      <c r="J11" s="12"/>
      <c r="K11" s="12"/>
      <c r="L11" s="12"/>
      <c r="M11" s="12"/>
      <c r="N11" s="13"/>
      <c r="O11" s="20">
        <f>SUM(O12:O15)</f>
        <v>60973212.580000006</v>
      </c>
      <c r="P11" s="20">
        <f t="shared" ref="P11:T11" si="1">SUM(P12:P15)</f>
        <v>291661118.33999997</v>
      </c>
      <c r="Q11" s="20">
        <f t="shared" si="1"/>
        <v>54905351.07</v>
      </c>
      <c r="R11" s="20">
        <f t="shared" si="1"/>
        <v>5796226.9900000002</v>
      </c>
      <c r="S11" s="20">
        <f t="shared" si="1"/>
        <v>52333621.219999999</v>
      </c>
      <c r="T11" s="20">
        <f t="shared" si="1"/>
        <v>170291616.77000001</v>
      </c>
      <c r="U11" s="15">
        <f>Q11/O11</f>
        <v>0.90048315886195662</v>
      </c>
      <c r="V11" s="16"/>
      <c r="W11" s="16"/>
      <c r="X11" s="17"/>
      <c r="Y11" s="18">
        <f>R11/O11</f>
        <v>9.5061859868299556E-2</v>
      </c>
      <c r="Z11" s="17"/>
      <c r="AA11" s="17"/>
      <c r="AB11" s="17"/>
      <c r="AC11" s="18">
        <f>S11/O11</f>
        <v>0.85830513114813467</v>
      </c>
      <c r="AD11" s="17"/>
      <c r="AE11" s="17"/>
      <c r="AF11" s="17"/>
      <c r="AG11" s="18">
        <f>T11/O11</f>
        <v>2.792892313925047</v>
      </c>
      <c r="AH11" s="17"/>
      <c r="AI11" s="17"/>
      <c r="AJ11" s="19"/>
    </row>
    <row r="12" spans="1:36" ht="75" customHeight="1">
      <c r="A12" s="37" t="s">
        <v>44</v>
      </c>
      <c r="B12" s="21" t="s">
        <v>45</v>
      </c>
      <c r="C12" s="57" t="s">
        <v>46</v>
      </c>
      <c r="D12" s="59" t="s">
        <v>47</v>
      </c>
      <c r="E12" s="57" t="s">
        <v>48</v>
      </c>
      <c r="F12" s="11" t="s">
        <v>49</v>
      </c>
      <c r="G12" s="22" t="s">
        <v>50</v>
      </c>
      <c r="H12" s="12" t="s">
        <v>90</v>
      </c>
      <c r="I12" s="12"/>
      <c r="J12" s="12"/>
      <c r="K12" s="12"/>
      <c r="L12" s="12"/>
      <c r="M12" s="12"/>
      <c r="N12" s="13"/>
      <c r="O12" s="20">
        <f>O16+O17+O18</f>
        <v>13632902.17</v>
      </c>
      <c r="P12" s="20">
        <f t="shared" ref="P12:T12" si="2">P16+P17</f>
        <v>105765932.47</v>
      </c>
      <c r="Q12" s="20">
        <f t="shared" si="2"/>
        <v>7383826.6100000003</v>
      </c>
      <c r="R12" s="20">
        <f t="shared" si="2"/>
        <v>0</v>
      </c>
      <c r="S12" s="20">
        <f t="shared" si="2"/>
        <v>6102079.3899999997</v>
      </c>
      <c r="T12" s="20">
        <f t="shared" si="2"/>
        <v>90305680.390000001</v>
      </c>
      <c r="U12" s="15">
        <f>Q12/O12</f>
        <v>0.54161810287530288</v>
      </c>
      <c r="V12" s="16"/>
      <c r="W12" s="16"/>
      <c r="X12" s="17"/>
      <c r="Y12" s="18">
        <f>R12/O12</f>
        <v>0</v>
      </c>
      <c r="Z12" s="17"/>
      <c r="AA12" s="17"/>
      <c r="AB12" s="17"/>
      <c r="AC12" s="18">
        <f>S12/O12</f>
        <v>0.44759944096334697</v>
      </c>
      <c r="AD12" s="17"/>
      <c r="AE12" s="17"/>
      <c r="AF12" s="17"/>
      <c r="AG12" s="18">
        <f>T12/O12</f>
        <v>6.6240980287178282</v>
      </c>
      <c r="AH12" s="17"/>
      <c r="AI12" s="17"/>
      <c r="AJ12" s="19"/>
    </row>
    <row r="13" spans="1:36" ht="75" customHeight="1">
      <c r="A13" s="37"/>
      <c r="B13" s="21" t="s">
        <v>51</v>
      </c>
      <c r="C13" s="59" t="s">
        <v>52</v>
      </c>
      <c r="D13" s="59" t="s">
        <v>47</v>
      </c>
      <c r="E13" s="57" t="s">
        <v>53</v>
      </c>
      <c r="F13" s="11" t="s">
        <v>49</v>
      </c>
      <c r="G13" s="11" t="s">
        <v>43</v>
      </c>
      <c r="H13" s="12" t="s">
        <v>90</v>
      </c>
      <c r="I13" s="13"/>
      <c r="J13" s="13"/>
      <c r="K13" s="13"/>
      <c r="L13" s="13"/>
      <c r="M13" s="13"/>
      <c r="N13" s="13"/>
      <c r="O13" s="23">
        <f>O19+O20+O23+O24+O25+O26</f>
        <v>36747450</v>
      </c>
      <c r="P13" s="23">
        <f t="shared" ref="P13:T13" si="3">P19+P20+P23+P24+P25+P26</f>
        <v>175212533.90000001</v>
      </c>
      <c r="Q13" s="23">
        <f t="shared" si="3"/>
        <v>47458750.460000001</v>
      </c>
      <c r="R13" s="23">
        <f t="shared" si="3"/>
        <v>5775144.9900000002</v>
      </c>
      <c r="S13" s="23">
        <f t="shared" si="3"/>
        <v>42008026.089999996</v>
      </c>
      <c r="T13" s="23">
        <f t="shared" si="3"/>
        <v>75089267.650000006</v>
      </c>
      <c r="U13" s="15">
        <f>Q13/O13</f>
        <v>1.291484183528381</v>
      </c>
      <c r="V13" s="16"/>
      <c r="W13" s="16"/>
      <c r="X13" s="17"/>
      <c r="Y13" s="18">
        <f>R13/O13</f>
        <v>0.157157707269484</v>
      </c>
      <c r="Z13" s="17"/>
      <c r="AA13" s="17"/>
      <c r="AB13" s="17"/>
      <c r="AC13" s="18">
        <f>S13/O13</f>
        <v>1.1431548608134714</v>
      </c>
      <c r="AD13" s="17"/>
      <c r="AE13" s="17"/>
      <c r="AF13" s="17"/>
      <c r="AG13" s="18">
        <f>T13/O13</f>
        <v>2.0433871642794266</v>
      </c>
      <c r="AH13" s="17"/>
      <c r="AI13" s="17"/>
      <c r="AJ13" s="19"/>
    </row>
    <row r="14" spans="1:36" ht="75" customHeight="1">
      <c r="A14" s="37"/>
      <c r="B14" s="21" t="s">
        <v>54</v>
      </c>
      <c r="C14" s="59" t="s">
        <v>55</v>
      </c>
      <c r="D14" s="59" t="s">
        <v>56</v>
      </c>
      <c r="E14" s="57" t="s">
        <v>57</v>
      </c>
      <c r="F14" s="11" t="s">
        <v>58</v>
      </c>
      <c r="G14" s="24">
        <v>1</v>
      </c>
      <c r="H14" s="35">
        <v>0.1623</v>
      </c>
      <c r="I14" s="13"/>
      <c r="J14" s="13"/>
      <c r="K14" s="13"/>
      <c r="L14" s="13"/>
      <c r="M14" s="13"/>
      <c r="N14" s="13"/>
      <c r="O14" s="23">
        <f>O27+O28</f>
        <v>3739475.0599999996</v>
      </c>
      <c r="P14" s="23">
        <f t="shared" ref="P14:T14" si="4">P27+P28</f>
        <v>3645664.9400000004</v>
      </c>
      <c r="Q14" s="23">
        <f t="shared" si="4"/>
        <v>10000</v>
      </c>
      <c r="R14" s="23">
        <f t="shared" si="4"/>
        <v>0</v>
      </c>
      <c r="S14" s="23">
        <f t="shared" si="4"/>
        <v>1517096.1800000002</v>
      </c>
      <c r="T14" s="23">
        <f t="shared" si="4"/>
        <v>1694459.98</v>
      </c>
      <c r="U14" s="15">
        <f t="shared" ref="U14:U25" si="5">Q14/O14</f>
        <v>2.6741721336684086E-3</v>
      </c>
      <c r="V14" s="16"/>
      <c r="W14" s="16"/>
      <c r="X14" s="17"/>
      <c r="Y14" s="18">
        <f t="shared" ref="Y14:Y25" si="6">R14/O14</f>
        <v>0</v>
      </c>
      <c r="Z14" s="17"/>
      <c r="AA14" s="17"/>
      <c r="AB14" s="17"/>
      <c r="AC14" s="18">
        <f t="shared" ref="AC14:AC25" si="7">S14/O14</f>
        <v>0.40569763286507926</v>
      </c>
      <c r="AD14" s="17"/>
      <c r="AE14" s="17"/>
      <c r="AF14" s="17"/>
      <c r="AG14" s="18">
        <f t="shared" ref="AG14:AG25" si="8">T14/O14</f>
        <v>0.4531277660132329</v>
      </c>
      <c r="AH14" s="17"/>
      <c r="AI14" s="17"/>
      <c r="AJ14" s="19"/>
    </row>
    <row r="15" spans="1:36" ht="75" customHeight="1">
      <c r="A15" s="37"/>
      <c r="B15" s="21" t="s">
        <v>59</v>
      </c>
      <c r="C15" s="59" t="s">
        <v>60</v>
      </c>
      <c r="D15" s="59" t="s">
        <v>56</v>
      </c>
      <c r="E15" s="57" t="s">
        <v>61</v>
      </c>
      <c r="F15" s="11" t="s">
        <v>58</v>
      </c>
      <c r="G15" s="24">
        <v>1</v>
      </c>
      <c r="H15" s="35">
        <v>0.18479999999999999</v>
      </c>
      <c r="I15" s="13"/>
      <c r="J15" s="13"/>
      <c r="K15" s="13"/>
      <c r="L15" s="13"/>
      <c r="M15" s="13"/>
      <c r="N15" s="13"/>
      <c r="O15" s="23">
        <f>O29</f>
        <v>6853385.3499999996</v>
      </c>
      <c r="P15" s="23">
        <f t="shared" ref="P15:T15" si="9">P29</f>
        <v>7036987.0300000003</v>
      </c>
      <c r="Q15" s="23">
        <f t="shared" si="9"/>
        <v>52774</v>
      </c>
      <c r="R15" s="23">
        <f t="shared" si="9"/>
        <v>21082</v>
      </c>
      <c r="S15" s="23">
        <f t="shared" si="9"/>
        <v>2706419.56</v>
      </c>
      <c r="T15" s="23">
        <f t="shared" si="9"/>
        <v>3202208.75</v>
      </c>
      <c r="U15" s="15">
        <f t="shared" si="5"/>
        <v>7.7004279352247433E-3</v>
      </c>
      <c r="V15" s="16"/>
      <c r="W15" s="16"/>
      <c r="X15" s="17"/>
      <c r="Y15" s="18">
        <f t="shared" si="6"/>
        <v>3.0761439673022326E-3</v>
      </c>
      <c r="Z15" s="17"/>
      <c r="AA15" s="17"/>
      <c r="AB15" s="17"/>
      <c r="AC15" s="18">
        <f t="shared" si="7"/>
        <v>0.3949025805181085</v>
      </c>
      <c r="AD15" s="17"/>
      <c r="AE15" s="17"/>
      <c r="AF15" s="17"/>
      <c r="AG15" s="18">
        <f t="shared" si="8"/>
        <v>0.4672448120840017</v>
      </c>
      <c r="AH15" s="17"/>
      <c r="AI15" s="17"/>
      <c r="AJ15" s="19"/>
    </row>
    <row r="16" spans="1:36" ht="63" customHeight="1">
      <c r="A16" s="38" t="s">
        <v>62</v>
      </c>
      <c r="B16" s="25" t="str">
        <f>[1]Sheet1!A340</f>
        <v>12F55E132A010000</v>
      </c>
      <c r="C16" s="59" t="s">
        <v>63</v>
      </c>
      <c r="D16" s="59" t="s">
        <v>64</v>
      </c>
      <c r="E16" s="59" t="s">
        <v>65</v>
      </c>
      <c r="F16" s="11" t="s">
        <v>66</v>
      </c>
      <c r="G16" s="26" t="s">
        <v>67</v>
      </c>
      <c r="H16" s="12" t="s">
        <v>90</v>
      </c>
      <c r="I16" s="27"/>
      <c r="J16" s="27"/>
      <c r="K16" s="27"/>
      <c r="L16" s="27"/>
      <c r="M16" s="27"/>
      <c r="N16" s="27"/>
      <c r="O16" s="28">
        <f>[2]Sheet1!C113</f>
        <v>10732902.18</v>
      </c>
      <c r="P16" s="28">
        <f>[2]Sheet1!D113</f>
        <v>103549824.39</v>
      </c>
      <c r="Q16" s="28">
        <f>[2]Sheet1!E113</f>
        <v>7383826.6100000003</v>
      </c>
      <c r="R16" s="28">
        <f>[2]Sheet1!F113</f>
        <v>0</v>
      </c>
      <c r="S16" s="28">
        <f>[2]Sheet1!G113</f>
        <v>6102079.3899999997</v>
      </c>
      <c r="T16" s="28">
        <f>[2]Sheet1!H113</f>
        <v>90305680.390000001</v>
      </c>
      <c r="U16" s="15">
        <f t="shared" si="5"/>
        <v>0.68796179133722435</v>
      </c>
      <c r="V16" s="16"/>
      <c r="W16" s="16"/>
      <c r="X16" s="17"/>
      <c r="Y16" s="18">
        <f t="shared" si="6"/>
        <v>0</v>
      </c>
      <c r="Z16" s="17"/>
      <c r="AA16" s="17"/>
      <c r="AB16" s="17"/>
      <c r="AC16" s="18">
        <f t="shared" si="7"/>
        <v>0.56853955134062351</v>
      </c>
      <c r="AD16" s="17"/>
      <c r="AE16" s="17"/>
      <c r="AF16" s="17"/>
      <c r="AG16" s="18">
        <f t="shared" si="8"/>
        <v>8.4139106902770635</v>
      </c>
      <c r="AH16" s="17"/>
      <c r="AI16" s="17"/>
      <c r="AJ16" s="19"/>
    </row>
    <row r="17" spans="1:36" ht="65.25" customHeight="1">
      <c r="A17" s="38"/>
      <c r="B17" s="25" t="str">
        <f>[1]Sheet1!A341</f>
        <v>12F55E132A020000</v>
      </c>
      <c r="C17" s="59" t="s">
        <v>68</v>
      </c>
      <c r="D17" s="59" t="s">
        <v>64</v>
      </c>
      <c r="E17" s="59" t="s">
        <v>65</v>
      </c>
      <c r="F17" s="11" t="s">
        <v>66</v>
      </c>
      <c r="G17" s="26" t="s">
        <v>67</v>
      </c>
      <c r="H17" s="12" t="s">
        <v>90</v>
      </c>
      <c r="I17" s="27"/>
      <c r="J17" s="27"/>
      <c r="K17" s="27"/>
      <c r="L17" s="27"/>
      <c r="M17" s="27"/>
      <c r="N17" s="27"/>
      <c r="O17" s="28">
        <f>[2]Sheet1!C114</f>
        <v>400000</v>
      </c>
      <c r="P17" s="28">
        <f>[2]Sheet1!D114</f>
        <v>2216108.08</v>
      </c>
      <c r="Q17" s="28">
        <f>[2]Sheet1!E114</f>
        <v>0</v>
      </c>
      <c r="R17" s="28">
        <f>[2]Sheet1!F114</f>
        <v>0</v>
      </c>
      <c r="S17" s="28">
        <f>[2]Sheet1!G114</f>
        <v>0</v>
      </c>
      <c r="T17" s="28">
        <f>[2]Sheet1!H114</f>
        <v>0</v>
      </c>
      <c r="U17" s="15">
        <f t="shared" si="5"/>
        <v>0</v>
      </c>
      <c r="V17" s="16"/>
      <c r="W17" s="16"/>
      <c r="X17" s="17"/>
      <c r="Y17" s="18">
        <f t="shared" si="6"/>
        <v>0</v>
      </c>
      <c r="Z17" s="17"/>
      <c r="AA17" s="17"/>
      <c r="AB17" s="17"/>
      <c r="AC17" s="18">
        <f t="shared" si="7"/>
        <v>0</v>
      </c>
      <c r="AD17" s="17"/>
      <c r="AE17" s="17"/>
      <c r="AF17" s="17"/>
      <c r="AG17" s="18">
        <f t="shared" si="8"/>
        <v>0</v>
      </c>
      <c r="AH17" s="17"/>
      <c r="AI17" s="17"/>
      <c r="AJ17" s="19"/>
    </row>
    <row r="18" spans="1:36" ht="65.25" customHeight="1">
      <c r="A18" s="38"/>
      <c r="B18" s="25" t="str">
        <f>[1]Sheet1!A342</f>
        <v>12F55E132A090000</v>
      </c>
      <c r="C18" s="59" t="str">
        <f>[1]Sheet1!B342</f>
        <v>PROG FONDO P DES MPAL</v>
      </c>
      <c r="D18" s="59"/>
      <c r="E18" s="59"/>
      <c r="F18" s="11"/>
      <c r="G18" s="26"/>
      <c r="H18" s="12" t="s">
        <v>90</v>
      </c>
      <c r="I18" s="27"/>
      <c r="J18" s="27"/>
      <c r="K18" s="27"/>
      <c r="L18" s="27"/>
      <c r="M18" s="27"/>
      <c r="N18" s="27"/>
      <c r="O18" s="28">
        <f>[2]Sheet1!C115</f>
        <v>2499999.9900000002</v>
      </c>
      <c r="P18" s="28">
        <f>[2]Sheet1!D115</f>
        <v>833333.33</v>
      </c>
      <c r="Q18" s="28">
        <f>[2]Sheet1!E115</f>
        <v>0</v>
      </c>
      <c r="R18" s="28">
        <f>[2]Sheet1!F115</f>
        <v>0</v>
      </c>
      <c r="S18" s="28">
        <f>[2]Sheet1!G115</f>
        <v>0</v>
      </c>
      <c r="T18" s="28">
        <f>[2]Sheet1!H115</f>
        <v>0</v>
      </c>
      <c r="U18" s="15">
        <f t="shared" si="5"/>
        <v>0</v>
      </c>
      <c r="V18" s="16"/>
      <c r="W18" s="16"/>
      <c r="X18" s="17"/>
      <c r="Y18" s="18">
        <f t="shared" si="6"/>
        <v>0</v>
      </c>
      <c r="Z18" s="17"/>
      <c r="AA18" s="17"/>
      <c r="AB18" s="17"/>
      <c r="AC18" s="18">
        <f t="shared" si="7"/>
        <v>0</v>
      </c>
      <c r="AD18" s="17"/>
      <c r="AE18" s="17"/>
      <c r="AF18" s="17"/>
      <c r="AG18" s="18">
        <f t="shared" si="8"/>
        <v>0</v>
      </c>
      <c r="AH18" s="17"/>
      <c r="AI18" s="17"/>
      <c r="AJ18" s="19"/>
    </row>
    <row r="19" spans="1:36" ht="65.25" customHeight="1">
      <c r="A19" s="38"/>
      <c r="B19" s="25" t="str">
        <f>[1]Sheet1!A343</f>
        <v>12F55E174A010000</v>
      </c>
      <c r="C19" s="59" t="s">
        <v>69</v>
      </c>
      <c r="D19" s="59" t="s">
        <v>64</v>
      </c>
      <c r="E19" s="59" t="s">
        <v>70</v>
      </c>
      <c r="F19" s="11" t="s">
        <v>66</v>
      </c>
      <c r="G19" s="26" t="s">
        <v>67</v>
      </c>
      <c r="H19" s="12" t="s">
        <v>90</v>
      </c>
      <c r="I19" s="27"/>
      <c r="J19" s="27"/>
      <c r="K19" s="27"/>
      <c r="L19" s="27"/>
      <c r="M19" s="27"/>
      <c r="N19" s="27"/>
      <c r="O19" s="28">
        <f>[2]Sheet1!C116</f>
        <v>33716500</v>
      </c>
      <c r="P19" s="28">
        <f>[2]Sheet1!D116</f>
        <v>4991541.3899999997</v>
      </c>
      <c r="Q19" s="28">
        <f>[2]Sheet1!E116</f>
        <v>1228424.97</v>
      </c>
      <c r="R19" s="28">
        <f>[2]Sheet1!F116</f>
        <v>413251.15</v>
      </c>
      <c r="S19" s="28">
        <f>[2]Sheet1!G116</f>
        <v>1141307.1100000001</v>
      </c>
      <c r="T19" s="28">
        <f>[2]Sheet1!H116</f>
        <v>2208558.16</v>
      </c>
      <c r="U19" s="15">
        <f t="shared" si="5"/>
        <v>3.6433940948793618E-2</v>
      </c>
      <c r="V19" s="16"/>
      <c r="W19" s="16"/>
      <c r="X19" s="17"/>
      <c r="Y19" s="18">
        <f t="shared" si="6"/>
        <v>1.2256644372933135E-2</v>
      </c>
      <c r="Z19" s="17"/>
      <c r="AA19" s="17"/>
      <c r="AB19" s="17"/>
      <c r="AC19" s="18">
        <f t="shared" si="7"/>
        <v>3.3850106327762378E-2</v>
      </c>
      <c r="AD19" s="17"/>
      <c r="AE19" s="17"/>
      <c r="AF19" s="17"/>
      <c r="AG19" s="18">
        <f t="shared" si="8"/>
        <v>6.5503778861981526E-2</v>
      </c>
      <c r="AH19" s="17"/>
      <c r="AI19" s="17"/>
      <c r="AJ19" s="19"/>
    </row>
    <row r="20" spans="1:36" ht="62.25" customHeight="1">
      <c r="A20" s="38"/>
      <c r="B20" s="25" t="str">
        <f>[1]Sheet1!A344</f>
        <v>12F55E174A020000</v>
      </c>
      <c r="C20" s="59" t="s">
        <v>71</v>
      </c>
      <c r="D20" s="59" t="s">
        <v>64</v>
      </c>
      <c r="E20" s="59" t="s">
        <v>65</v>
      </c>
      <c r="F20" s="11" t="s">
        <v>66</v>
      </c>
      <c r="G20" s="26" t="s">
        <v>67</v>
      </c>
      <c r="H20" s="12" t="s">
        <v>90</v>
      </c>
      <c r="I20" s="27"/>
      <c r="J20" s="27"/>
      <c r="K20" s="27"/>
      <c r="L20" s="27"/>
      <c r="M20" s="27"/>
      <c r="N20" s="27"/>
      <c r="O20" s="28">
        <f>[2]Sheet1!C117</f>
        <v>1330950</v>
      </c>
      <c r="P20" s="28">
        <f>[2]Sheet1!D117</f>
        <v>4041660.17</v>
      </c>
      <c r="Q20" s="28">
        <f>[2]Sheet1!E117</f>
        <v>2281985.3199999998</v>
      </c>
      <c r="R20" s="28">
        <f>[2]Sheet1!F117</f>
        <v>0</v>
      </c>
      <c r="S20" s="28">
        <f>[2]Sheet1!G117</f>
        <v>71735.509999999995</v>
      </c>
      <c r="T20" s="28">
        <f>[2]Sheet1!H117</f>
        <v>1687939.34</v>
      </c>
      <c r="U20" s="15">
        <f t="shared" si="5"/>
        <v>1.7145537548367706</v>
      </c>
      <c r="V20" s="16"/>
      <c r="W20" s="16"/>
      <c r="X20" s="17"/>
      <c r="Y20" s="18">
        <f t="shared" si="6"/>
        <v>0</v>
      </c>
      <c r="Z20" s="17"/>
      <c r="AA20" s="17"/>
      <c r="AB20" s="17"/>
      <c r="AC20" s="18">
        <f t="shared" si="7"/>
        <v>5.3897975130545846E-2</v>
      </c>
      <c r="AD20" s="17"/>
      <c r="AE20" s="17"/>
      <c r="AF20" s="17"/>
      <c r="AG20" s="18">
        <f t="shared" si="8"/>
        <v>1.2682214508433827</v>
      </c>
      <c r="AH20" s="17"/>
      <c r="AI20" s="17"/>
      <c r="AJ20" s="19"/>
    </row>
    <row r="21" spans="1:36" ht="67.5" customHeight="1">
      <c r="A21" s="38"/>
      <c r="B21" s="25" t="s">
        <v>72</v>
      </c>
      <c r="C21" s="59" t="s">
        <v>73</v>
      </c>
      <c r="D21" s="59" t="s">
        <v>74</v>
      </c>
      <c r="E21" s="59" t="s">
        <v>65</v>
      </c>
      <c r="F21" s="11" t="s">
        <v>66</v>
      </c>
      <c r="G21" s="26" t="s">
        <v>67</v>
      </c>
      <c r="H21" s="12" t="s">
        <v>90</v>
      </c>
      <c r="I21" s="27"/>
      <c r="J21" s="27"/>
      <c r="K21" s="27"/>
      <c r="L21" s="27"/>
      <c r="M21" s="27"/>
      <c r="N21" s="27"/>
      <c r="O21" s="28"/>
      <c r="P21" s="28"/>
      <c r="Q21" s="28"/>
      <c r="R21" s="28"/>
      <c r="S21" s="28"/>
      <c r="T21" s="28"/>
      <c r="U21" s="15" t="e">
        <f t="shared" si="5"/>
        <v>#DIV/0!</v>
      </c>
      <c r="V21" s="16"/>
      <c r="W21" s="16"/>
      <c r="X21" s="17"/>
      <c r="Y21" s="18" t="e">
        <f t="shared" si="6"/>
        <v>#DIV/0!</v>
      </c>
      <c r="Z21" s="17"/>
      <c r="AA21" s="17"/>
      <c r="AB21" s="17"/>
      <c r="AC21" s="18" t="e">
        <f t="shared" si="7"/>
        <v>#DIV/0!</v>
      </c>
      <c r="AD21" s="17"/>
      <c r="AE21" s="17"/>
      <c r="AF21" s="17"/>
      <c r="AG21" s="18" t="e">
        <f t="shared" si="8"/>
        <v>#DIV/0!</v>
      </c>
      <c r="AH21" s="17"/>
      <c r="AI21" s="17"/>
      <c r="AJ21" s="19"/>
    </row>
    <row r="22" spans="1:36" ht="66.75" customHeight="1">
      <c r="A22" s="38"/>
      <c r="B22" s="25" t="s">
        <v>75</v>
      </c>
      <c r="C22" s="59" t="s">
        <v>76</v>
      </c>
      <c r="D22" s="59" t="s">
        <v>77</v>
      </c>
      <c r="E22" s="59" t="s">
        <v>65</v>
      </c>
      <c r="F22" s="11" t="s">
        <v>66</v>
      </c>
      <c r="G22" s="26" t="s">
        <v>67</v>
      </c>
      <c r="H22" s="12" t="s">
        <v>90</v>
      </c>
      <c r="I22" s="27"/>
      <c r="J22" s="27"/>
      <c r="K22" s="27"/>
      <c r="L22" s="27"/>
      <c r="M22" s="27"/>
      <c r="N22" s="27"/>
      <c r="O22" s="28"/>
      <c r="P22" s="28"/>
      <c r="Q22" s="28"/>
      <c r="R22" s="28"/>
      <c r="S22" s="28"/>
      <c r="T22" s="28"/>
      <c r="U22" s="15" t="e">
        <f t="shared" si="5"/>
        <v>#DIV/0!</v>
      </c>
      <c r="V22" s="16"/>
      <c r="W22" s="16"/>
      <c r="X22" s="17"/>
      <c r="Y22" s="18" t="e">
        <f t="shared" si="6"/>
        <v>#DIV/0!</v>
      </c>
      <c r="Z22" s="17"/>
      <c r="AA22" s="17"/>
      <c r="AB22" s="17"/>
      <c r="AC22" s="18" t="e">
        <f t="shared" si="7"/>
        <v>#DIV/0!</v>
      </c>
      <c r="AD22" s="17"/>
      <c r="AE22" s="17"/>
      <c r="AF22" s="17"/>
      <c r="AG22" s="18" t="e">
        <f t="shared" si="8"/>
        <v>#DIV/0!</v>
      </c>
      <c r="AH22" s="17"/>
      <c r="AI22" s="17"/>
      <c r="AJ22" s="19"/>
    </row>
    <row r="23" spans="1:36" ht="72" customHeight="1">
      <c r="A23" s="38"/>
      <c r="B23" s="25" t="str">
        <f>[1]Sheet1!A345</f>
        <v>12F55E174A050000</v>
      </c>
      <c r="C23" s="59" t="s">
        <v>78</v>
      </c>
      <c r="D23" s="59" t="s">
        <v>79</v>
      </c>
      <c r="E23" s="59" t="s">
        <v>80</v>
      </c>
      <c r="F23" s="11" t="s">
        <v>66</v>
      </c>
      <c r="G23" s="26" t="s">
        <v>67</v>
      </c>
      <c r="H23" s="12" t="s">
        <v>90</v>
      </c>
      <c r="I23" s="27"/>
      <c r="J23" s="27"/>
      <c r="K23" s="27"/>
      <c r="L23" s="27"/>
      <c r="M23" s="27"/>
      <c r="N23" s="27"/>
      <c r="O23" s="28">
        <f>[2]Sheet1!C118</f>
        <v>500000</v>
      </c>
      <c r="P23" s="28">
        <f>[2]Sheet1!D118</f>
        <v>500000</v>
      </c>
      <c r="Q23" s="28">
        <f>[2]Sheet1!E118</f>
        <v>0</v>
      </c>
      <c r="R23" s="28">
        <f>[2]Sheet1!F118</f>
        <v>0</v>
      </c>
      <c r="S23" s="28">
        <f>[2]Sheet1!G118</f>
        <v>0</v>
      </c>
      <c r="T23" s="28">
        <f>[2]Sheet1!H118</f>
        <v>0</v>
      </c>
      <c r="U23" s="15">
        <f t="shared" si="5"/>
        <v>0</v>
      </c>
      <c r="V23" s="16"/>
      <c r="W23" s="16"/>
      <c r="X23" s="17"/>
      <c r="Y23" s="18">
        <f t="shared" si="6"/>
        <v>0</v>
      </c>
      <c r="Z23" s="17"/>
      <c r="AA23" s="17"/>
      <c r="AB23" s="17"/>
      <c r="AC23" s="18">
        <f t="shared" si="7"/>
        <v>0</v>
      </c>
      <c r="AD23" s="17"/>
      <c r="AE23" s="17"/>
      <c r="AF23" s="17"/>
      <c r="AG23" s="18">
        <f t="shared" si="8"/>
        <v>0</v>
      </c>
      <c r="AH23" s="17"/>
      <c r="AI23" s="17"/>
      <c r="AJ23" s="19"/>
    </row>
    <row r="24" spans="1:36" ht="66.75" customHeight="1">
      <c r="A24" s="38"/>
      <c r="B24" s="25" t="str">
        <f>[1]Sheet1!A346</f>
        <v>12F55E174A060000</v>
      </c>
      <c r="C24" s="59" t="s">
        <v>81</v>
      </c>
      <c r="D24" s="59" t="s">
        <v>82</v>
      </c>
      <c r="E24" s="59" t="s">
        <v>65</v>
      </c>
      <c r="F24" s="11" t="s">
        <v>66</v>
      </c>
      <c r="G24" s="26" t="s">
        <v>67</v>
      </c>
      <c r="H24" s="12" t="s">
        <v>90</v>
      </c>
      <c r="I24" s="27"/>
      <c r="J24" s="27"/>
      <c r="K24" s="27"/>
      <c r="L24" s="27"/>
      <c r="M24" s="27"/>
      <c r="N24" s="27"/>
      <c r="O24" s="28">
        <f>[2]Sheet1!C119</f>
        <v>900000</v>
      </c>
      <c r="P24" s="28">
        <f>[2]Sheet1!D119</f>
        <v>900000</v>
      </c>
      <c r="Q24" s="28">
        <f>[2]Sheet1!E119</f>
        <v>0</v>
      </c>
      <c r="R24" s="28">
        <f>[2]Sheet1!F119</f>
        <v>0</v>
      </c>
      <c r="S24" s="28">
        <f>[2]Sheet1!G119</f>
        <v>0</v>
      </c>
      <c r="T24" s="28">
        <f>[2]Sheet1!H119</f>
        <v>0</v>
      </c>
      <c r="U24" s="15">
        <f t="shared" si="5"/>
        <v>0</v>
      </c>
      <c r="V24" s="16"/>
      <c r="W24" s="16"/>
      <c r="X24" s="17"/>
      <c r="Y24" s="18">
        <f t="shared" si="6"/>
        <v>0</v>
      </c>
      <c r="Z24" s="17"/>
      <c r="AA24" s="17"/>
      <c r="AB24" s="17"/>
      <c r="AC24" s="18">
        <f t="shared" si="7"/>
        <v>0</v>
      </c>
      <c r="AD24" s="17"/>
      <c r="AE24" s="17"/>
      <c r="AF24" s="17"/>
      <c r="AG24" s="18">
        <f t="shared" si="8"/>
        <v>0</v>
      </c>
      <c r="AH24" s="17"/>
      <c r="AI24" s="17"/>
      <c r="AJ24" s="19"/>
    </row>
    <row r="25" spans="1:36" ht="66.75" customHeight="1">
      <c r="A25" s="38"/>
      <c r="B25" s="25" t="str">
        <f>[1]Sheet1!A347</f>
        <v>12F55E174A070000</v>
      </c>
      <c r="C25" s="59" t="s">
        <v>83</v>
      </c>
      <c r="D25" s="59" t="s">
        <v>84</v>
      </c>
      <c r="E25" s="59" t="s">
        <v>65</v>
      </c>
      <c r="F25" s="11" t="s">
        <v>66</v>
      </c>
      <c r="G25" s="26" t="s">
        <v>67</v>
      </c>
      <c r="H25" s="12" t="s">
        <v>90</v>
      </c>
      <c r="I25" s="27"/>
      <c r="J25" s="27"/>
      <c r="K25" s="27"/>
      <c r="L25" s="27"/>
      <c r="M25" s="27"/>
      <c r="N25" s="27"/>
      <c r="O25" s="28">
        <f>[2]Sheet1!C120</f>
        <v>300000</v>
      </c>
      <c r="P25" s="28">
        <f>[2]Sheet1!D120</f>
        <v>300000</v>
      </c>
      <c r="Q25" s="28">
        <f>[2]Sheet1!E120</f>
        <v>0</v>
      </c>
      <c r="R25" s="28">
        <f>[2]Sheet1!F120</f>
        <v>0</v>
      </c>
      <c r="S25" s="28">
        <f>[2]Sheet1!G120</f>
        <v>0</v>
      </c>
      <c r="T25" s="28">
        <f>[2]Sheet1!H120</f>
        <v>0</v>
      </c>
      <c r="U25" s="15">
        <f t="shared" si="5"/>
        <v>0</v>
      </c>
      <c r="V25" s="16"/>
      <c r="W25" s="16"/>
      <c r="X25" s="17"/>
      <c r="Y25" s="18">
        <f t="shared" si="6"/>
        <v>0</v>
      </c>
      <c r="Z25" s="17"/>
      <c r="AA25" s="17"/>
      <c r="AB25" s="17"/>
      <c r="AC25" s="18">
        <f t="shared" si="7"/>
        <v>0</v>
      </c>
      <c r="AD25" s="17"/>
      <c r="AE25" s="17"/>
      <c r="AF25" s="17"/>
      <c r="AG25" s="18">
        <f t="shared" si="8"/>
        <v>0</v>
      </c>
      <c r="AH25" s="17"/>
      <c r="AI25" s="17"/>
      <c r="AJ25" s="19"/>
    </row>
    <row r="26" spans="1:36" ht="61.5" customHeight="1">
      <c r="A26" s="38"/>
      <c r="B26" s="25" t="str">
        <f>[1]Sheet1!A348</f>
        <v>12F55E174A080000</v>
      </c>
      <c r="C26" s="59" t="s">
        <v>85</v>
      </c>
      <c r="D26" s="59" t="s">
        <v>56</v>
      </c>
      <c r="E26" s="59" t="s">
        <v>65</v>
      </c>
      <c r="F26" s="11" t="s">
        <v>66</v>
      </c>
      <c r="G26" s="26" t="s">
        <v>67</v>
      </c>
      <c r="H26" s="12" t="s">
        <v>90</v>
      </c>
      <c r="I26" s="27"/>
      <c r="J26" s="27"/>
      <c r="K26" s="27"/>
      <c r="L26" s="27"/>
      <c r="M26" s="27"/>
      <c r="N26" s="27"/>
      <c r="O26" s="28">
        <f>[2]Sheet1!C121</f>
        <v>0</v>
      </c>
      <c r="P26" s="28">
        <f>[2]Sheet1!D121</f>
        <v>164479332.34</v>
      </c>
      <c r="Q26" s="28">
        <f>[2]Sheet1!E121</f>
        <v>43948340.170000002</v>
      </c>
      <c r="R26" s="28">
        <f>[2]Sheet1!F121</f>
        <v>5361893.84</v>
      </c>
      <c r="S26" s="28">
        <f>[2]Sheet1!G121</f>
        <v>40794983.469999999</v>
      </c>
      <c r="T26" s="28">
        <f>[2]Sheet1!H121</f>
        <v>71192770.150000006</v>
      </c>
      <c r="U26" s="15" t="e">
        <f>Q26/O26</f>
        <v>#DIV/0!</v>
      </c>
      <c r="V26" s="29"/>
      <c r="W26" s="29"/>
      <c r="X26" s="17"/>
      <c r="Y26" s="18" t="e">
        <f>R26/O26</f>
        <v>#DIV/0!</v>
      </c>
      <c r="Z26" s="17"/>
      <c r="AA26" s="17"/>
      <c r="AB26" s="17"/>
      <c r="AC26" s="18" t="e">
        <f>S26/O26</f>
        <v>#DIV/0!</v>
      </c>
      <c r="AD26" s="17"/>
      <c r="AE26" s="17"/>
      <c r="AF26" s="17"/>
      <c r="AG26" s="18" t="e">
        <f>T26/O26</f>
        <v>#DIV/0!</v>
      </c>
      <c r="AH26" s="17"/>
      <c r="AI26" s="17"/>
      <c r="AJ26" s="19"/>
    </row>
    <row r="27" spans="1:36" ht="42.75" customHeight="1">
      <c r="A27" s="38"/>
      <c r="B27" s="25" t="str">
        <f>[1]Sheet1!A349</f>
        <v>12F55G175A010000</v>
      </c>
      <c r="C27" s="60" t="s">
        <v>86</v>
      </c>
      <c r="D27" s="59" t="s">
        <v>56</v>
      </c>
      <c r="E27" s="59" t="s">
        <v>87</v>
      </c>
      <c r="F27" s="11" t="s">
        <v>58</v>
      </c>
      <c r="G27" s="24">
        <v>1</v>
      </c>
      <c r="H27" s="36">
        <v>0.16259999999999999</v>
      </c>
      <c r="I27" s="27"/>
      <c r="J27" s="27"/>
      <c r="K27" s="27"/>
      <c r="L27" s="27"/>
      <c r="M27" s="27"/>
      <c r="N27" s="27"/>
      <c r="O27" s="28">
        <f>[2]Sheet1!C122</f>
        <v>1604906.89</v>
      </c>
      <c r="P27" s="28">
        <f>[2]Sheet1!D122</f>
        <v>1492387.78</v>
      </c>
      <c r="Q27" s="28">
        <f>[2]Sheet1!E122</f>
        <v>10000</v>
      </c>
      <c r="R27" s="28">
        <f>[2]Sheet1!F122</f>
        <v>0</v>
      </c>
      <c r="S27" s="28">
        <f>[2]Sheet1!G122</f>
        <v>712169.31</v>
      </c>
      <c r="T27" s="28">
        <f>[2]Sheet1!H122</f>
        <v>697963.31</v>
      </c>
      <c r="U27" s="15">
        <f>Q27/O27</f>
        <v>6.230891064340811E-3</v>
      </c>
      <c r="V27" s="29"/>
      <c r="W27" s="29"/>
      <c r="X27" s="17"/>
      <c r="Y27" s="18">
        <f>R27/O27</f>
        <v>0</v>
      </c>
      <c r="Z27" s="17"/>
      <c r="AA27" s="17"/>
      <c r="AB27" s="17"/>
      <c r="AC27" s="18">
        <f>S27/O27</f>
        <v>0.44374493899767614</v>
      </c>
      <c r="AD27" s="17"/>
      <c r="AE27" s="17"/>
      <c r="AF27" s="17"/>
      <c r="AG27" s="18">
        <f>T27/O27</f>
        <v>0.43489333515167355</v>
      </c>
      <c r="AH27" s="17"/>
      <c r="AI27" s="17"/>
      <c r="AJ27" s="19"/>
    </row>
    <row r="28" spans="1:36" ht="42.75" customHeight="1">
      <c r="A28" s="38"/>
      <c r="B28" s="25" t="str">
        <f>[1]Sheet1!A350</f>
        <v>12F55G175A020000</v>
      </c>
      <c r="C28" s="60" t="s">
        <v>88</v>
      </c>
      <c r="D28" s="59" t="s">
        <v>56</v>
      </c>
      <c r="E28" s="59" t="s">
        <v>87</v>
      </c>
      <c r="F28" s="11" t="s">
        <v>58</v>
      </c>
      <c r="G28" s="24">
        <v>1</v>
      </c>
      <c r="H28" s="36">
        <v>0.16200000000000001</v>
      </c>
      <c r="I28" s="27"/>
      <c r="J28" s="27"/>
      <c r="K28" s="27"/>
      <c r="L28" s="27"/>
      <c r="M28" s="27"/>
      <c r="N28" s="27"/>
      <c r="O28" s="28">
        <f>[2]Sheet1!C123</f>
        <v>2134568.17</v>
      </c>
      <c r="P28" s="28">
        <f>[2]Sheet1!D123</f>
        <v>2153277.16</v>
      </c>
      <c r="Q28" s="28">
        <f>[2]Sheet1!E123</f>
        <v>0</v>
      </c>
      <c r="R28" s="28">
        <f>[2]Sheet1!F123</f>
        <v>0</v>
      </c>
      <c r="S28" s="28">
        <f>[2]Sheet1!G123</f>
        <v>804926.87</v>
      </c>
      <c r="T28" s="28">
        <f>[2]Sheet1!H123</f>
        <v>996496.67</v>
      </c>
      <c r="U28" s="15">
        <f>Q28/O28</f>
        <v>0</v>
      </c>
      <c r="V28" s="16"/>
      <c r="W28" s="16"/>
      <c r="X28" s="17"/>
      <c r="Y28" s="18">
        <f>R28/O28</f>
        <v>0</v>
      </c>
      <c r="Z28" s="17"/>
      <c r="AA28" s="17"/>
      <c r="AB28" s="17"/>
      <c r="AC28" s="18">
        <f>S28/O28</f>
        <v>0.3770911987317791</v>
      </c>
      <c r="AD28" s="17"/>
      <c r="AE28" s="17"/>
      <c r="AF28" s="17"/>
      <c r="AG28" s="18">
        <f>T28/O28</f>
        <v>0.46683759460350244</v>
      </c>
      <c r="AH28" s="17"/>
      <c r="AI28" s="17"/>
      <c r="AJ28" s="19"/>
    </row>
    <row r="29" spans="1:36" ht="42.75" customHeight="1">
      <c r="A29" s="38"/>
      <c r="B29" s="25" t="str">
        <f>[1]Sheet1!A351</f>
        <v>12F55G177A010000</v>
      </c>
      <c r="C29" s="59" t="s">
        <v>89</v>
      </c>
      <c r="D29" s="59" t="s">
        <v>56</v>
      </c>
      <c r="E29" s="59" t="s">
        <v>87</v>
      </c>
      <c r="F29" s="11" t="s">
        <v>58</v>
      </c>
      <c r="G29" s="24">
        <v>1</v>
      </c>
      <c r="H29" s="35">
        <v>0.18479999999999999</v>
      </c>
      <c r="I29" s="27"/>
      <c r="J29" s="27"/>
      <c r="K29" s="27"/>
      <c r="L29" s="27"/>
      <c r="M29" s="27"/>
      <c r="N29" s="27"/>
      <c r="O29" s="28">
        <f>[2]Sheet1!C124</f>
        <v>6853385.3499999996</v>
      </c>
      <c r="P29" s="28">
        <f>[2]Sheet1!D124</f>
        <v>7036987.0300000003</v>
      </c>
      <c r="Q29" s="28">
        <f>[2]Sheet1!E124</f>
        <v>52774</v>
      </c>
      <c r="R29" s="28">
        <f>[2]Sheet1!F124</f>
        <v>21082</v>
      </c>
      <c r="S29" s="28">
        <f>[2]Sheet1!G124</f>
        <v>2706419.56</v>
      </c>
      <c r="T29" s="28">
        <f>[2]Sheet1!H124</f>
        <v>3202208.75</v>
      </c>
      <c r="U29" s="15">
        <f>Q29/O29</f>
        <v>7.7004279352247433E-3</v>
      </c>
      <c r="V29" s="16"/>
      <c r="W29" s="16"/>
      <c r="X29" s="17"/>
      <c r="Y29" s="18">
        <f>R29/O29</f>
        <v>3.0761439673022326E-3</v>
      </c>
      <c r="Z29" s="17"/>
      <c r="AA29" s="17"/>
      <c r="AB29" s="17"/>
      <c r="AC29" s="18">
        <f>S29/O29</f>
        <v>0.3949025805181085</v>
      </c>
      <c r="AD29" s="17"/>
      <c r="AE29" s="17"/>
      <c r="AF29" s="17"/>
      <c r="AG29" s="18">
        <f>T29/O29</f>
        <v>0.4672448120840017</v>
      </c>
      <c r="AH29" s="17"/>
      <c r="AI29" s="17"/>
      <c r="AJ29" s="19"/>
    </row>
    <row r="30" spans="1:36">
      <c r="A30" s="30"/>
      <c r="B30" s="30"/>
      <c r="C30" s="30"/>
      <c r="D30" s="30"/>
      <c r="E30" s="30"/>
      <c r="F30" s="31"/>
      <c r="G30" s="30"/>
      <c r="H30" s="30"/>
      <c r="I30" s="30"/>
      <c r="J30" s="30"/>
      <c r="K30" s="30"/>
      <c r="L30" s="30"/>
      <c r="M30" s="30"/>
      <c r="N30" s="30"/>
      <c r="O30" s="32"/>
      <c r="P30" s="32"/>
      <c r="Q30" s="32"/>
      <c r="R30" s="32"/>
      <c r="S30" s="32"/>
      <c r="T30" s="32"/>
      <c r="U30" s="32"/>
      <c r="V30" s="32"/>
      <c r="W30" s="32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1:36">
      <c r="A31" s="30"/>
      <c r="F31"/>
      <c r="K31" s="30"/>
      <c r="L31" s="30"/>
      <c r="M31" s="30"/>
      <c r="N31" s="30"/>
      <c r="O31" s="32"/>
      <c r="P31" s="32"/>
      <c r="Q31" s="32"/>
      <c r="R31" s="32"/>
      <c r="S31" s="33"/>
      <c r="T31" s="32"/>
      <c r="U31" s="32"/>
      <c r="V31" s="32"/>
      <c r="W31" s="32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6">
      <c r="A32" s="30"/>
      <c r="B32" s="30"/>
      <c r="C32" s="30"/>
      <c r="D32" s="30"/>
      <c r="E32" s="30"/>
      <c r="F32" s="31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>
      <c r="A33" s="30"/>
      <c r="B33" s="30"/>
      <c r="C33" s="30"/>
      <c r="D33" s="30"/>
      <c r="E33" s="30"/>
      <c r="F33" s="31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>
      <c r="A34" s="30"/>
      <c r="B34" s="30"/>
      <c r="C34" s="30"/>
      <c r="D34" s="30"/>
      <c r="E34" s="30"/>
      <c r="F34" s="31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>
      <c r="A35" s="30"/>
      <c r="B35" s="30"/>
      <c r="C35" s="30"/>
      <c r="D35" s="30"/>
      <c r="E35" s="30"/>
      <c r="F35" s="31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>
      <c r="A36" s="30"/>
      <c r="B36" s="30"/>
      <c r="C36" s="30"/>
      <c r="D36" s="30"/>
      <c r="E36" s="30"/>
      <c r="F36" s="31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>
      <c r="A37" s="30"/>
      <c r="B37" s="30"/>
      <c r="C37" s="30"/>
      <c r="D37" s="30"/>
      <c r="E37" s="30"/>
      <c r="F37" s="31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>
      <c r="A38" s="30"/>
      <c r="B38" s="30"/>
      <c r="C38" s="30"/>
      <c r="D38" s="30"/>
      <c r="E38" s="30"/>
      <c r="F38" s="31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>
      <c r="A39" s="30"/>
      <c r="B39" s="30"/>
      <c r="C39" s="30"/>
      <c r="D39" s="30"/>
      <c r="E39" s="30"/>
      <c r="F39" s="31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</sheetData>
  <mergeCells count="30"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  <mergeCell ref="A12:A15"/>
    <mergeCell ref="A16:A29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</mergeCells>
  <pageMargins left="0.47244094488188981" right="0.23622047244094491" top="0.47244094488188981" bottom="0.62992125984251968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05 AFF</vt:lpstr>
      <vt:lpstr>'05 AFF'!Títulos_a_imprimir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2014-06-16T17:11:30Z</cp:lastPrinted>
  <dcterms:created xsi:type="dcterms:W3CDTF">2014-05-06T17:08:30Z</dcterms:created>
  <dcterms:modified xsi:type="dcterms:W3CDTF">2014-06-16T17:17:09Z</dcterms:modified>
</cp:coreProperties>
</file>